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1217_NEODIGD\"/>
    </mc:Choice>
  </mc:AlternateContent>
  <xr:revisionPtr revIDLastSave="0" documentId="8_{BC08915C-967B-42E7-8F9D-771E7342A571}" xr6:coauthVersionLast="47" xr6:coauthVersionMax="47" xr10:uidLastSave="{00000000-0000-0000-0000-000000000000}"/>
  <bookViews>
    <workbookView xWindow="-108" yWindow="-108" windowWidth="23256" windowHeight="13176" xr2:uid="{9F685C9A-ED06-4DE6-A580-B255B17C3DF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M35" i="1"/>
  <c r="E3" i="1"/>
  <c r="K9" i="1"/>
  <c r="K10" i="1" s="1"/>
  <c r="K11" i="1" s="1"/>
  <c r="K12" i="1" s="1"/>
  <c r="K13" i="1" s="1"/>
  <c r="K14" i="1" s="1"/>
  <c r="K15" i="1" s="1"/>
  <c r="K16" i="1" s="1"/>
  <c r="K17" i="1" s="1"/>
  <c r="K5" i="1"/>
  <c r="K6" i="1" s="1"/>
  <c r="K7" i="1" s="1"/>
  <c r="K8" i="1" s="1"/>
  <c r="K4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8" i="1"/>
  <c r="I7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F4" i="1"/>
  <c r="F6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5" i="1"/>
  <c r="E4" i="1"/>
  <c r="D18" i="1"/>
  <c r="D19" i="1"/>
  <c r="D17" i="1"/>
  <c r="D14" i="1"/>
  <c r="D15" i="1"/>
  <c r="D16" i="1"/>
  <c r="D13" i="1"/>
  <c r="F7" i="1"/>
  <c r="F3" i="1"/>
  <c r="D7" i="1"/>
  <c r="C8" i="1"/>
  <c r="C7" i="1"/>
  <c r="J7" i="1"/>
  <c r="H7" i="1"/>
  <c r="D9" i="1"/>
  <c r="H16" i="1"/>
  <c r="J16" i="1"/>
  <c r="J9" i="1"/>
  <c r="J10" i="1"/>
  <c r="J12" i="1"/>
  <c r="J13" i="1"/>
  <c r="J14" i="1"/>
  <c r="J15" i="1"/>
  <c r="J17" i="1"/>
  <c r="M34" i="1"/>
  <c r="J4" i="1"/>
  <c r="J5" i="1"/>
  <c r="J6" i="1"/>
  <c r="J8" i="1"/>
  <c r="J3" i="1"/>
  <c r="H4" i="1"/>
  <c r="H5" i="1"/>
  <c r="H6" i="1"/>
  <c r="H8" i="1"/>
  <c r="H9" i="1"/>
  <c r="H10" i="1"/>
  <c r="H12" i="1"/>
  <c r="H13" i="1"/>
  <c r="H14" i="1"/>
  <c r="H15" i="1"/>
  <c r="H17" i="1"/>
  <c r="H18" i="1"/>
  <c r="H19" i="1"/>
  <c r="H3" i="1"/>
  <c r="D12" i="1"/>
  <c r="D10" i="1"/>
  <c r="D8" i="1"/>
  <c r="D6" i="1"/>
  <c r="D5" i="1"/>
  <c r="D4" i="1"/>
  <c r="D3" i="1"/>
  <c r="B11" i="1"/>
  <c r="C4" i="1"/>
  <c r="C5" i="1" s="1"/>
  <c r="A4" i="1"/>
  <c r="A6" i="1" s="1"/>
  <c r="A8" i="1" s="1"/>
  <c r="A9" i="1" s="1"/>
  <c r="A10" i="1" s="1"/>
  <c r="A12" i="1" s="1"/>
  <c r="A14" i="1" s="1"/>
  <c r="A15" i="1" s="1"/>
  <c r="A17" i="1" s="1"/>
  <c r="A18" i="1" s="1"/>
  <c r="A19" i="1" s="1"/>
  <c r="H11" i="1" l="1"/>
  <c r="D11" i="1"/>
  <c r="J11" i="1"/>
  <c r="M36" i="1"/>
  <c r="C6" i="1"/>
  <c r="C9" i="1" l="1"/>
  <c r="C10" i="1" s="1"/>
  <c r="C11" i="1" s="1"/>
  <c r="C12" i="1" s="1"/>
  <c r="C13" i="1" l="1"/>
  <c r="C14" i="1" s="1"/>
  <c r="C15" i="1" s="1"/>
  <c r="C16" i="1" s="1"/>
  <c r="C17" i="1" s="1"/>
  <c r="C18" i="1" s="1"/>
  <c r="C19" i="1" s="1"/>
  <c r="G3" i="1" l="1"/>
  <c r="G4" i="1" s="1"/>
  <c r="I3" i="1" s="1"/>
  <c r="I4" i="1" s="1"/>
  <c r="I5" i="1" s="1"/>
  <c r="I6" i="1" s="1"/>
  <c r="K3" i="1" s="1"/>
</calcChain>
</file>

<file path=xl/sharedStrings.xml><?xml version="1.0" encoding="utf-8"?>
<sst xmlns="http://schemas.openxmlformats.org/spreadsheetml/2006/main" count="11" uniqueCount="8">
  <si>
    <t>Mois</t>
  </si>
  <si>
    <t>Nbr/Jours</t>
  </si>
  <si>
    <t>Tot/Mois</t>
  </si>
  <si>
    <t xml:space="preserve">En violet </t>
  </si>
  <si>
    <t>Liquidations</t>
  </si>
  <si>
    <t>Théorique</t>
  </si>
  <si>
    <t>Total</t>
  </si>
  <si>
    <t>20241111    TABLEUR   ASTREINTES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</si>
</sst>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 style="thick">
        <color theme="3" tint="0.89996032593768116"/>
      </top>
      <bottom/>
      <diagonal/>
    </border>
    <border>
      <left/>
      <right style="thick">
        <color theme="3" tint="0.89996032593768116"/>
      </right>
      <top style="thick">
        <color theme="3" tint="0.89996032593768116"/>
      </top>
      <bottom/>
      <diagonal/>
    </border>
    <border>
      <left/>
      <right style="thick">
        <color theme="3" tint="0.89996032593768116"/>
      </right>
      <top/>
      <bottom/>
      <diagonal/>
    </border>
    <border>
      <left/>
      <right/>
      <top/>
      <bottom style="thick">
        <color theme="3" tint="0.89996032593768116"/>
      </bottom>
      <diagonal/>
    </border>
    <border>
      <left/>
      <right style="thick">
        <color theme="3" tint="0.89996032593768116"/>
      </right>
      <top/>
      <bottom style="thick">
        <color theme="3" tint="0.8999603259376811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3" borderId="13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ordogne.fr/information-transversale/actualites/le-conseil-departemental-soutient-des-projets-damenagement-en-dordogne-22333787" TargetMode="External"/><Relationship Id="rId1" Type="http://schemas.openxmlformats.org/officeDocument/2006/relationships/hyperlink" Target="https://www.dordogne.m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20</xdr:row>
      <xdr:rowOff>15240</xdr:rowOff>
    </xdr:from>
    <xdr:to>
      <xdr:col>7</xdr:col>
      <xdr:colOff>121920</xdr:colOff>
      <xdr:row>26</xdr:row>
      <xdr:rowOff>49530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F042866-CDBA-58B3-A0C8-44D595D46E8B}"/>
            </a:ext>
          </a:extLst>
        </xdr:cNvPr>
        <xdr:cNvSpPr txBox="1"/>
      </xdr:nvSpPr>
      <xdr:spPr>
        <a:xfrm>
          <a:off x="15240" y="3817620"/>
          <a:ext cx="3444240" cy="1154430"/>
        </a:xfrm>
        <a:prstGeom prst="rect">
          <a:avLst/>
        </a:prstGeom>
        <a:solidFill>
          <a:schemeClr val="lt1"/>
        </a:solidFill>
        <a:ln w="508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1"/>
            <a:t>NOTA 1</a:t>
          </a:r>
          <a:r>
            <a:rPr lang="fr-FR" sz="1100" b="0"/>
            <a:t>	</a:t>
          </a:r>
          <a:r>
            <a:rPr lang="fr-FR" sz="1100" b="0" baseline="0"/>
            <a:t>                              </a:t>
          </a:r>
          <a:r>
            <a:rPr lang="fr-FR" sz="900"/>
            <a:t>Astreinte avant début du chantier</a:t>
          </a:r>
          <a:r>
            <a:rPr lang="fr-FR" sz="900" baseline="0"/>
            <a:t> :</a:t>
          </a:r>
          <a:endParaRPr lang="fr-FR" sz="900"/>
        </a:p>
        <a:p>
          <a:pPr algn="r"/>
          <a:r>
            <a:rPr lang="fr-FR" sz="900"/>
            <a:t>Puis astreinte jusqu'à la fin du chantier :</a:t>
          </a:r>
        </a:p>
        <a:p>
          <a:pPr algn="l"/>
          <a:r>
            <a:rPr lang="fr-FR" sz="900"/>
            <a:t>	</a:t>
          </a:r>
          <a:r>
            <a:rPr lang="fr-FR" sz="900" baseline="0"/>
            <a:t>             </a:t>
          </a:r>
          <a:r>
            <a:rPr lang="fr-FR" sz="900"/>
            <a:t>Astreinte réduite liquidation du 16 avril 2024 :</a:t>
          </a:r>
        </a:p>
        <a:p>
          <a:pPr algn="l"/>
          <a:r>
            <a:rPr lang="fr-FR" sz="900"/>
            <a:t>Le début du chantier de démolition estconstaté par huissier</a:t>
          </a:r>
          <a:r>
            <a:rPr lang="fr-FR" sz="900" baseline="0"/>
            <a:t> le 10 juillet 2023. La Cour a considéré qu'il fallait retenir la date du 26 octobre 2023  Il est prévu se terminer  au maximum 40 mois après, soit en octobre 2026.</a:t>
          </a:r>
          <a:endParaRPr lang="fr-FR" sz="900"/>
        </a:p>
      </xdr:txBody>
    </xdr:sp>
    <xdr:clientData/>
  </xdr:twoCellAnchor>
  <xdr:twoCellAnchor>
    <xdr:from>
      <xdr:col>0</xdr:col>
      <xdr:colOff>45720</xdr:colOff>
      <xdr:row>26</xdr:row>
      <xdr:rowOff>114300</xdr:rowOff>
    </xdr:from>
    <xdr:to>
      <xdr:col>7</xdr:col>
      <xdr:colOff>175260</xdr:colOff>
      <xdr:row>36</xdr:row>
      <xdr:rowOff>53340</xdr:rowOff>
    </xdr:to>
    <xdr:sp macro="" textlink="">
      <xdr:nvSpPr>
        <xdr:cNvPr id="7" name="ZoneText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7F9965-4AA9-4C86-9EF0-FA8DB6AE2E8B}"/>
            </a:ext>
          </a:extLst>
        </xdr:cNvPr>
        <xdr:cNvSpPr txBox="1"/>
      </xdr:nvSpPr>
      <xdr:spPr>
        <a:xfrm>
          <a:off x="45720" y="4579620"/>
          <a:ext cx="3467100" cy="1661160"/>
        </a:xfrm>
        <a:prstGeom prst="rect">
          <a:avLst/>
        </a:prstGeom>
        <a:solidFill>
          <a:schemeClr val="lt1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1"/>
            <a:t>NOTA 2</a:t>
          </a:r>
        </a:p>
        <a:p>
          <a:pPr algn="l"/>
          <a:endParaRPr lang="fr-FR" sz="1100" b="1"/>
        </a:p>
        <a:p>
          <a:pPr algn="l"/>
          <a:r>
            <a:rPr lang="fr-FR" sz="1100" b="1"/>
            <a:t>Vérification, à la date du 19 février 2024</a:t>
          </a:r>
          <a:r>
            <a:rPr lang="fr-FR" sz="1100"/>
            <a:t>,</a:t>
          </a:r>
          <a:r>
            <a:rPr lang="fr-FR" sz="1100" baseline="0"/>
            <a:t> de l'affichage  déroulant figurant sur la page d'accueil du site de l'ASVD (*) et indiquant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somme payée par les contribuables périgourdins. Il y a un problème car cette indication sous estime le montant : 1million 222,000 €, à comparer au chiffre du tableur : 1million 774,000 €. Quel est le bon ?</a:t>
          </a:r>
        </a:p>
        <a:p>
          <a:pPr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(*) https://www.dordogne.me/</a:t>
          </a:r>
          <a:endParaRPr lang="fr-FR" sz="1100" baseline="0"/>
        </a:p>
        <a:p>
          <a:pPr algn="l"/>
          <a:endParaRPr lang="fr-FR" sz="1100"/>
        </a:p>
      </xdr:txBody>
    </xdr:sp>
    <xdr:clientData/>
  </xdr:twoCellAnchor>
  <xdr:twoCellAnchor>
    <xdr:from>
      <xdr:col>8</xdr:col>
      <xdr:colOff>91440</xdr:colOff>
      <xdr:row>20</xdr:row>
      <xdr:rowOff>30480</xdr:rowOff>
    </xdr:from>
    <xdr:to>
      <xdr:col>13</xdr:col>
      <xdr:colOff>190500</xdr:colOff>
      <xdr:row>31</xdr:row>
      <xdr:rowOff>121920</xdr:rowOff>
    </xdr:to>
    <xdr:sp macro="" textlink="">
      <xdr:nvSpPr>
        <xdr:cNvPr id="9" name="ZoneText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501AFE-CA91-4C84-8BB6-BD92D70EB5E5}"/>
            </a:ext>
          </a:extLst>
        </xdr:cNvPr>
        <xdr:cNvSpPr txBox="1"/>
      </xdr:nvSpPr>
      <xdr:spPr>
        <a:xfrm>
          <a:off x="4114800" y="3375660"/>
          <a:ext cx="3710940" cy="2125980"/>
        </a:xfrm>
        <a:prstGeom prst="rect">
          <a:avLst/>
        </a:prstGeom>
        <a:solidFill>
          <a:schemeClr val="lt1"/>
        </a:solidFill>
        <a:ln w="508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1"/>
            <a:t>NOTA 3</a:t>
          </a:r>
          <a:r>
            <a:rPr lang="fr-FR" sz="1100"/>
            <a:t>	Vu le communiqué du CD du 19 février 2019 (*), si un soutien de 47 M€ va permet</a:t>
          </a:r>
          <a:r>
            <a:rPr lang="fr-FR" sz="1100" baseline="0"/>
            <a:t>tre </a:t>
          </a:r>
          <a:r>
            <a:rPr lang="fr-FR"/>
            <a:t>la réalisation de projets pour plus de 200 millions d’euros injectés dans l’économie du territoire,</a:t>
          </a:r>
          <a:r>
            <a:rPr lang="fr-FR" baseline="0"/>
            <a:t> la perte de 6,6 M€ empêchera d'injecter 28 M€ dans l'économie locale. Tout ça parce que le comportement obsessionnel  et manipulateur d'un  responsable l'a privé de la prudence élémentaire consistant à attendre, en 2018, l'épuisement des recours juridiques.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(*) https://www.dordogne.fr/information-transversale/actualites/le-conseil-departemental-soutient-des-projets-damenagement-en-dordogne-22333787</a:t>
          </a:r>
          <a:endParaRPr lang="fr-FR" sz="1100"/>
        </a:p>
      </xdr:txBody>
    </xdr:sp>
    <xdr:clientData/>
  </xdr:twoCellAnchor>
  <xdr:twoCellAnchor>
    <xdr:from>
      <xdr:col>7</xdr:col>
      <xdr:colOff>182880</xdr:colOff>
      <xdr:row>33</xdr:row>
      <xdr:rowOff>0</xdr:rowOff>
    </xdr:from>
    <xdr:to>
      <xdr:col>10</xdr:col>
      <xdr:colOff>739140</xdr:colOff>
      <xdr:row>36</xdr:row>
      <xdr:rowOff>45720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52FFD391-E586-468B-9C4E-1186F6E2DF39}"/>
            </a:ext>
          </a:extLst>
        </xdr:cNvPr>
        <xdr:cNvSpPr txBox="1"/>
      </xdr:nvSpPr>
      <xdr:spPr>
        <a:xfrm>
          <a:off x="3520440" y="5623560"/>
          <a:ext cx="2476500" cy="609600"/>
        </a:xfrm>
        <a:prstGeom prst="rect">
          <a:avLst/>
        </a:prstGeom>
        <a:solidFill>
          <a:schemeClr val="lt1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1100"/>
            <a:t>Nombre de jours à 3,000 €.</a:t>
          </a:r>
        </a:p>
        <a:p>
          <a:pPr algn="r"/>
          <a:r>
            <a:rPr lang="fr-FR" sz="1100"/>
            <a:t>Nombre de jours à 4,000 €</a:t>
          </a:r>
        </a:p>
        <a:p>
          <a:pPr algn="r"/>
          <a:r>
            <a:rPr lang="fr-FR" sz="1100"/>
            <a:t>Total au 19 février 2024 inclus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1499-ECAD-4C08-A20A-0890FD38B458}">
  <dimension ref="A1:O37"/>
  <sheetViews>
    <sheetView tabSelected="1" zoomScaleNormal="100" workbookViewId="0">
      <selection activeCell="P8" sqref="P8"/>
    </sheetView>
  </sheetViews>
  <sheetFormatPr baseColWidth="10" defaultRowHeight="14.4" x14ac:dyDescent="0.3"/>
  <cols>
    <col min="1" max="1" width="4.77734375" style="1" bestFit="1" customWidth="1"/>
    <col min="2" max="2" width="8.88671875" style="1" bestFit="1" customWidth="1"/>
    <col min="3" max="3" width="4" bestFit="1" customWidth="1"/>
    <col min="4" max="4" width="8" style="1" bestFit="1" customWidth="1"/>
    <col min="5" max="5" width="8" style="1" customWidth="1"/>
    <col min="6" max="6" width="7" style="1" bestFit="1" customWidth="1"/>
    <col min="7" max="7" width="8" style="1" bestFit="1" customWidth="1"/>
    <col min="8" max="8" width="10" style="1" bestFit="1" customWidth="1"/>
    <col min="9" max="9" width="8" style="1" bestFit="1" customWidth="1"/>
    <col min="10" max="10" width="10" style="1" bestFit="1" customWidth="1"/>
    <col min="11" max="11" width="8" bestFit="1" customWidth="1"/>
    <col min="12" max="12" width="4" bestFit="1" customWidth="1"/>
  </cols>
  <sheetData>
    <row r="1" spans="1:14" x14ac:dyDescent="0.3">
      <c r="A1" s="17" t="s">
        <v>0</v>
      </c>
      <c r="B1" s="17" t="s">
        <v>1</v>
      </c>
      <c r="C1" s="8"/>
      <c r="D1" s="17">
        <v>2023</v>
      </c>
      <c r="E1" s="18" t="s">
        <v>2</v>
      </c>
      <c r="F1" s="17">
        <v>2024</v>
      </c>
      <c r="G1" s="18" t="s">
        <v>2</v>
      </c>
      <c r="H1" s="17">
        <v>2025</v>
      </c>
      <c r="I1" s="18" t="s">
        <v>2</v>
      </c>
      <c r="J1" s="17">
        <v>2026</v>
      </c>
      <c r="K1" s="18" t="s">
        <v>2</v>
      </c>
    </row>
    <row r="2" spans="1:14" ht="18.600000000000001" thickBot="1" x14ac:dyDescent="0.4">
      <c r="A2" s="17"/>
      <c r="B2" s="17"/>
      <c r="C2" s="8"/>
      <c r="D2" s="17"/>
      <c r="E2" s="18"/>
      <c r="F2" s="17"/>
      <c r="G2" s="18"/>
      <c r="H2" s="17"/>
      <c r="I2" s="18"/>
      <c r="J2" s="17"/>
      <c r="K2" s="19"/>
      <c r="M2" s="29" t="s">
        <v>7</v>
      </c>
    </row>
    <row r="3" spans="1:14" ht="15" thickBot="1" x14ac:dyDescent="0.35">
      <c r="A3" s="17">
        <v>1</v>
      </c>
      <c r="B3" s="17">
        <v>31</v>
      </c>
      <c r="C3" s="8">
        <v>23</v>
      </c>
      <c r="D3" s="17">
        <f>C3*$H$21</f>
        <v>69000</v>
      </c>
      <c r="E3" s="20">
        <f>D3</f>
        <v>69000</v>
      </c>
      <c r="F3" s="17">
        <f>B3*$H$23</f>
        <v>124000</v>
      </c>
      <c r="G3" s="21">
        <f>E19+F3</f>
        <v>1698000</v>
      </c>
      <c r="H3" s="17">
        <f t="shared" ref="H3:H19" si="0">B3*$H$22</f>
        <v>155000</v>
      </c>
      <c r="I3" s="18">
        <f>G19+H3</f>
        <v>3472000</v>
      </c>
      <c r="J3" s="17">
        <f t="shared" ref="J3:J17" si="1">B3*$H$22</f>
        <v>155000</v>
      </c>
      <c r="K3" s="18">
        <f>I19+J3</f>
        <v>5297000</v>
      </c>
    </row>
    <row r="4" spans="1:14" ht="15" thickBot="1" x14ac:dyDescent="0.35">
      <c r="A4" s="17">
        <f>A3+1</f>
        <v>2</v>
      </c>
      <c r="B4" s="17">
        <v>19</v>
      </c>
      <c r="C4" s="8">
        <f>C3+B4</f>
        <v>42</v>
      </c>
      <c r="D4" s="17">
        <f>B4*$H$21</f>
        <v>57000</v>
      </c>
      <c r="E4" s="20">
        <f>D3+D4</f>
        <v>126000</v>
      </c>
      <c r="F4" s="17">
        <f t="shared" ref="F4:F6" si="2">B4*$H$23</f>
        <v>76000</v>
      </c>
      <c r="G4" s="21">
        <f>G3+F4</f>
        <v>1774000</v>
      </c>
      <c r="H4" s="17">
        <f t="shared" si="0"/>
        <v>95000</v>
      </c>
      <c r="I4" s="18">
        <f>I3+H4</f>
        <v>3567000</v>
      </c>
      <c r="J4" s="17">
        <f t="shared" si="1"/>
        <v>95000</v>
      </c>
      <c r="K4" s="18">
        <f>K3+J4</f>
        <v>5392000</v>
      </c>
    </row>
    <row r="5" spans="1:14" ht="15" thickBot="1" x14ac:dyDescent="0.35">
      <c r="A5" s="17">
        <v>2</v>
      </c>
      <c r="B5" s="17">
        <v>9</v>
      </c>
      <c r="C5" s="8">
        <f>C4+B5</f>
        <v>51</v>
      </c>
      <c r="D5" s="17">
        <f>B5*$H$21</f>
        <v>27000</v>
      </c>
      <c r="E5" s="20">
        <f>E4+D5</f>
        <v>153000</v>
      </c>
      <c r="F5" s="17">
        <f>(B5+1)*$H$23</f>
        <v>40000</v>
      </c>
      <c r="G5" s="21">
        <f t="shared" ref="G5:G19" si="3">G4+F5</f>
        <v>1814000</v>
      </c>
      <c r="H5" s="17">
        <f t="shared" si="0"/>
        <v>45000</v>
      </c>
      <c r="I5" s="18">
        <f t="shared" ref="I5:I19" si="4">I4+H5</f>
        <v>3612000</v>
      </c>
      <c r="J5" s="17">
        <f t="shared" si="1"/>
        <v>45000</v>
      </c>
      <c r="K5" s="18">
        <f t="shared" ref="K5:K17" si="5">K4+J5</f>
        <v>5437000</v>
      </c>
      <c r="M5" s="1"/>
    </row>
    <row r="6" spans="1:14" ht="15.6" thickTop="1" thickBot="1" x14ac:dyDescent="0.35">
      <c r="A6" s="17">
        <f>A4+1</f>
        <v>3</v>
      </c>
      <c r="B6" s="17">
        <v>27</v>
      </c>
      <c r="C6" s="8">
        <f>C5+B6</f>
        <v>78</v>
      </c>
      <c r="D6" s="17">
        <f>B6*$H$21</f>
        <v>81000</v>
      </c>
      <c r="E6" s="20">
        <f t="shared" ref="E6:E19" si="6">E5+D6</f>
        <v>234000</v>
      </c>
      <c r="F6" s="17">
        <f t="shared" si="2"/>
        <v>108000</v>
      </c>
      <c r="G6" s="22">
        <f t="shared" si="3"/>
        <v>1922000</v>
      </c>
      <c r="H6" s="17">
        <f t="shared" si="0"/>
        <v>135000</v>
      </c>
      <c r="I6" s="18">
        <f t="shared" si="4"/>
        <v>3747000</v>
      </c>
      <c r="J6" s="17">
        <f t="shared" si="1"/>
        <v>135000</v>
      </c>
      <c r="K6" s="18">
        <f t="shared" si="5"/>
        <v>5572000</v>
      </c>
      <c r="M6" s="12"/>
      <c r="N6" s="13"/>
    </row>
    <row r="7" spans="1:14" ht="16.2" thickBot="1" x14ac:dyDescent="0.35">
      <c r="A7" s="17">
        <v>3</v>
      </c>
      <c r="B7" s="17">
        <v>4</v>
      </c>
      <c r="C7" s="8">
        <f>C6+B7</f>
        <v>82</v>
      </c>
      <c r="D7" s="17">
        <f>B7*$H$21</f>
        <v>12000</v>
      </c>
      <c r="E7" s="20">
        <f t="shared" si="6"/>
        <v>246000</v>
      </c>
      <c r="F7" s="17">
        <f>B7*$H$22</f>
        <v>20000</v>
      </c>
      <c r="G7" s="21">
        <f t="shared" si="3"/>
        <v>1942000</v>
      </c>
      <c r="H7" s="17">
        <f t="shared" si="0"/>
        <v>20000</v>
      </c>
      <c r="I7" s="18">
        <f t="shared" si="4"/>
        <v>3767000</v>
      </c>
      <c r="J7" s="17">
        <f t="shared" si="1"/>
        <v>20000</v>
      </c>
      <c r="K7" s="18">
        <f t="shared" si="5"/>
        <v>5592000</v>
      </c>
      <c r="M7" s="14" t="s">
        <v>3</v>
      </c>
      <c r="N7" s="24"/>
    </row>
    <row r="8" spans="1:14" ht="16.2" thickBot="1" x14ac:dyDescent="0.35">
      <c r="A8" s="17">
        <f>A6+1</f>
        <v>4</v>
      </c>
      <c r="B8" s="17">
        <v>30</v>
      </c>
      <c r="C8" s="8">
        <f>C7+B8</f>
        <v>112</v>
      </c>
      <c r="D8" s="17">
        <f>B8*$H$21</f>
        <v>90000</v>
      </c>
      <c r="E8" s="20">
        <f t="shared" si="6"/>
        <v>336000</v>
      </c>
      <c r="F8" s="17">
        <f t="shared" ref="F8:F19" si="7">B8*$H$22</f>
        <v>150000</v>
      </c>
      <c r="G8" s="21">
        <f t="shared" si="3"/>
        <v>2092000</v>
      </c>
      <c r="H8" s="17">
        <f t="shared" si="0"/>
        <v>150000</v>
      </c>
      <c r="I8" s="18">
        <f t="shared" si="4"/>
        <v>3917000</v>
      </c>
      <c r="J8" s="17">
        <f t="shared" si="1"/>
        <v>150000</v>
      </c>
      <c r="K8" s="18">
        <f t="shared" si="5"/>
        <v>5742000</v>
      </c>
      <c r="M8" s="25" t="s">
        <v>4</v>
      </c>
      <c r="N8" s="24" t="s">
        <v>6</v>
      </c>
    </row>
    <row r="9" spans="1:14" ht="15" thickBot="1" x14ac:dyDescent="0.35">
      <c r="A9" s="17">
        <f t="shared" ref="A9:A19" si="8">A8+1</f>
        <v>5</v>
      </c>
      <c r="B9" s="17">
        <v>31</v>
      </c>
      <c r="C9" s="8">
        <f t="shared" ref="C9:C11" si="9">C8+B9</f>
        <v>143</v>
      </c>
      <c r="D9" s="17">
        <f>B9*3000</f>
        <v>93000</v>
      </c>
      <c r="E9" s="20">
        <f t="shared" si="6"/>
        <v>429000</v>
      </c>
      <c r="F9" s="17">
        <f t="shared" si="7"/>
        <v>155000</v>
      </c>
      <c r="G9" s="21">
        <f t="shared" si="3"/>
        <v>2247000</v>
      </c>
      <c r="H9" s="17">
        <f t="shared" si="0"/>
        <v>155000</v>
      </c>
      <c r="I9" s="18">
        <f t="shared" si="4"/>
        <v>4072000</v>
      </c>
      <c r="J9" s="17">
        <f t="shared" si="1"/>
        <v>155000</v>
      </c>
      <c r="K9" s="18">
        <f t="shared" si="5"/>
        <v>5897000</v>
      </c>
      <c r="M9" s="26">
        <v>45097</v>
      </c>
      <c r="N9" s="27">
        <v>489000</v>
      </c>
    </row>
    <row r="10" spans="1:14" ht="15" thickBot="1" x14ac:dyDescent="0.35">
      <c r="A10" s="17">
        <f t="shared" si="8"/>
        <v>6</v>
      </c>
      <c r="B10" s="17">
        <v>20</v>
      </c>
      <c r="C10" s="8">
        <f t="shared" si="9"/>
        <v>163</v>
      </c>
      <c r="D10" s="17">
        <f>B10*$H$21</f>
        <v>60000</v>
      </c>
      <c r="E10" s="23">
        <f t="shared" si="6"/>
        <v>489000</v>
      </c>
      <c r="F10" s="17">
        <f t="shared" si="7"/>
        <v>100000</v>
      </c>
      <c r="G10" s="21">
        <f t="shared" si="3"/>
        <v>2347000</v>
      </c>
      <c r="H10" s="17">
        <f t="shared" si="0"/>
        <v>100000</v>
      </c>
      <c r="I10" s="18">
        <f t="shared" si="4"/>
        <v>4172000</v>
      </c>
      <c r="J10" s="17">
        <f t="shared" si="1"/>
        <v>100000</v>
      </c>
      <c r="K10" s="18">
        <f t="shared" si="5"/>
        <v>5997000</v>
      </c>
      <c r="M10" s="26">
        <v>45378</v>
      </c>
      <c r="N10" s="27">
        <v>1922000</v>
      </c>
    </row>
    <row r="11" spans="1:14" ht="15" thickBot="1" x14ac:dyDescent="0.35">
      <c r="A11" s="17">
        <v>6</v>
      </c>
      <c r="B11" s="17">
        <f>30-B10</f>
        <v>10</v>
      </c>
      <c r="C11" s="8">
        <f t="shared" si="9"/>
        <v>173</v>
      </c>
      <c r="D11" s="17">
        <f>B11*$H$21</f>
        <v>30000</v>
      </c>
      <c r="E11" s="20">
        <f t="shared" si="6"/>
        <v>519000</v>
      </c>
      <c r="F11" s="17">
        <f t="shared" si="7"/>
        <v>50000</v>
      </c>
      <c r="G11" s="21">
        <f t="shared" si="3"/>
        <v>2397000</v>
      </c>
      <c r="H11" s="17">
        <f t="shared" si="0"/>
        <v>50000</v>
      </c>
      <c r="I11" s="18">
        <f t="shared" si="4"/>
        <v>4222000</v>
      </c>
      <c r="J11" s="17">
        <f t="shared" si="1"/>
        <v>50000</v>
      </c>
      <c r="K11" s="18">
        <f t="shared" si="5"/>
        <v>6047000</v>
      </c>
      <c r="M11" s="28"/>
      <c r="N11" s="24"/>
    </row>
    <row r="12" spans="1:14" ht="15" thickBot="1" x14ac:dyDescent="0.35">
      <c r="A12" s="17">
        <f>A10+1</f>
        <v>7</v>
      </c>
      <c r="B12" s="17">
        <v>8</v>
      </c>
      <c r="C12" s="8">
        <f>C11+B12</f>
        <v>181</v>
      </c>
      <c r="D12" s="17">
        <f>B12*$H$21</f>
        <v>24000</v>
      </c>
      <c r="E12" s="20">
        <f t="shared" si="6"/>
        <v>543000</v>
      </c>
      <c r="F12" s="17">
        <f t="shared" si="7"/>
        <v>40000</v>
      </c>
      <c r="G12" s="21">
        <f t="shared" si="3"/>
        <v>2437000</v>
      </c>
      <c r="H12" s="17">
        <f t="shared" si="0"/>
        <v>40000</v>
      </c>
      <c r="I12" s="18">
        <f t="shared" si="4"/>
        <v>4262000</v>
      </c>
      <c r="J12" s="17">
        <f t="shared" si="1"/>
        <v>40000</v>
      </c>
      <c r="K12" s="18">
        <f t="shared" si="5"/>
        <v>6087000</v>
      </c>
      <c r="M12" s="28" t="s">
        <v>5</v>
      </c>
      <c r="N12" s="24"/>
    </row>
    <row r="13" spans="1:14" ht="15" thickBot="1" x14ac:dyDescent="0.35">
      <c r="A13" s="17">
        <v>7</v>
      </c>
      <c r="B13" s="17">
        <v>23</v>
      </c>
      <c r="C13" s="8">
        <f>C12+B13</f>
        <v>204</v>
      </c>
      <c r="D13" s="17">
        <f>B13*($H$21+$H$23)</f>
        <v>161000</v>
      </c>
      <c r="E13" s="20">
        <f t="shared" si="6"/>
        <v>704000</v>
      </c>
      <c r="F13" s="17">
        <f t="shared" si="7"/>
        <v>115000</v>
      </c>
      <c r="G13" s="21">
        <f t="shared" si="3"/>
        <v>2552000</v>
      </c>
      <c r="H13" s="17">
        <f t="shared" si="0"/>
        <v>115000</v>
      </c>
      <c r="I13" s="18">
        <f t="shared" si="4"/>
        <v>4377000</v>
      </c>
      <c r="J13" s="17">
        <f t="shared" si="1"/>
        <v>115000</v>
      </c>
      <c r="K13" s="18">
        <f t="shared" si="5"/>
        <v>6202000</v>
      </c>
      <c r="M13" s="26">
        <v>45595</v>
      </c>
      <c r="N13" s="27">
        <v>3012000</v>
      </c>
    </row>
    <row r="14" spans="1:14" ht="15" thickBot="1" x14ac:dyDescent="0.35">
      <c r="A14" s="17">
        <f>A12+1</f>
        <v>8</v>
      </c>
      <c r="B14" s="17">
        <v>31</v>
      </c>
      <c r="C14" s="8">
        <f t="shared" ref="C14:C19" si="10">C13+B14</f>
        <v>235</v>
      </c>
      <c r="D14" s="17">
        <f t="shared" ref="D14:D16" si="11">B14*($H$21+$H$23)</f>
        <v>217000</v>
      </c>
      <c r="E14" s="20">
        <f t="shared" si="6"/>
        <v>921000</v>
      </c>
      <c r="F14" s="17">
        <f t="shared" si="7"/>
        <v>155000</v>
      </c>
      <c r="G14" s="21">
        <f t="shared" si="3"/>
        <v>2707000</v>
      </c>
      <c r="H14" s="17">
        <f t="shared" si="0"/>
        <v>155000</v>
      </c>
      <c r="I14" s="18">
        <f t="shared" si="4"/>
        <v>4532000</v>
      </c>
      <c r="J14" s="17">
        <f t="shared" si="1"/>
        <v>155000</v>
      </c>
      <c r="K14" s="18">
        <f t="shared" si="5"/>
        <v>6357000</v>
      </c>
      <c r="M14" s="26">
        <v>45960</v>
      </c>
      <c r="N14" s="27">
        <v>4837000</v>
      </c>
    </row>
    <row r="15" spans="1:14" ht="15" thickBot="1" x14ac:dyDescent="0.35">
      <c r="A15" s="17">
        <f t="shared" si="8"/>
        <v>9</v>
      </c>
      <c r="B15" s="17">
        <v>30</v>
      </c>
      <c r="C15" s="8">
        <f t="shared" si="10"/>
        <v>265</v>
      </c>
      <c r="D15" s="17">
        <f t="shared" si="11"/>
        <v>210000</v>
      </c>
      <c r="E15" s="20">
        <f t="shared" si="6"/>
        <v>1131000</v>
      </c>
      <c r="F15" s="17">
        <f t="shared" si="7"/>
        <v>150000</v>
      </c>
      <c r="G15" s="21">
        <f t="shared" si="3"/>
        <v>2857000</v>
      </c>
      <c r="H15" s="17">
        <f t="shared" si="0"/>
        <v>150000</v>
      </c>
      <c r="I15" s="18">
        <f t="shared" si="4"/>
        <v>4682000</v>
      </c>
      <c r="J15" s="17">
        <f t="shared" si="1"/>
        <v>150000</v>
      </c>
      <c r="K15" s="18">
        <f t="shared" si="5"/>
        <v>6507000</v>
      </c>
      <c r="M15" s="26">
        <v>46325</v>
      </c>
      <c r="N15" s="27">
        <v>6662000</v>
      </c>
    </row>
    <row r="16" spans="1:14" ht="15" thickBot="1" x14ac:dyDescent="0.35">
      <c r="A16" s="17">
        <v>10</v>
      </c>
      <c r="B16" s="17">
        <v>25</v>
      </c>
      <c r="C16" s="8">
        <f t="shared" si="10"/>
        <v>290</v>
      </c>
      <c r="D16" s="17">
        <f t="shared" si="11"/>
        <v>175000</v>
      </c>
      <c r="E16" s="20">
        <f t="shared" si="6"/>
        <v>1306000</v>
      </c>
      <c r="F16" s="17">
        <f t="shared" si="7"/>
        <v>125000</v>
      </c>
      <c r="G16" s="21">
        <f t="shared" si="3"/>
        <v>2982000</v>
      </c>
      <c r="H16" s="17">
        <f t="shared" si="0"/>
        <v>125000</v>
      </c>
      <c r="I16" s="18">
        <f t="shared" si="4"/>
        <v>4807000</v>
      </c>
      <c r="J16" s="17">
        <f t="shared" si="1"/>
        <v>125000</v>
      </c>
      <c r="K16" s="18">
        <f t="shared" si="5"/>
        <v>6632000</v>
      </c>
      <c r="M16" s="15"/>
      <c r="N16" s="16"/>
    </row>
    <row r="17" spans="1:15" ht="15" thickBot="1" x14ac:dyDescent="0.35">
      <c r="A17" s="17">
        <f>A15+1</f>
        <v>10</v>
      </c>
      <c r="B17" s="17">
        <v>6</v>
      </c>
      <c r="C17" s="8">
        <f t="shared" si="10"/>
        <v>296</v>
      </c>
      <c r="D17" s="17">
        <f>B17*$H$23</f>
        <v>24000</v>
      </c>
      <c r="E17" s="20">
        <f t="shared" si="6"/>
        <v>1330000</v>
      </c>
      <c r="F17" s="17">
        <f t="shared" si="7"/>
        <v>30000</v>
      </c>
      <c r="G17" s="22">
        <f t="shared" si="3"/>
        <v>3012000</v>
      </c>
      <c r="H17" s="17">
        <f t="shared" si="0"/>
        <v>30000</v>
      </c>
      <c r="I17" s="18">
        <f t="shared" si="4"/>
        <v>4837000</v>
      </c>
      <c r="J17" s="17">
        <f t="shared" si="1"/>
        <v>30000</v>
      </c>
      <c r="K17" s="18">
        <f t="shared" si="5"/>
        <v>6662000</v>
      </c>
    </row>
    <row r="18" spans="1:15" ht="15" thickBot="1" x14ac:dyDescent="0.35">
      <c r="A18" s="17">
        <f t="shared" si="8"/>
        <v>11</v>
      </c>
      <c r="B18" s="17">
        <v>30</v>
      </c>
      <c r="C18" s="8">
        <f t="shared" si="10"/>
        <v>326</v>
      </c>
      <c r="D18" s="17">
        <f t="shared" ref="D18:D19" si="12">B18*$H$23</f>
        <v>120000</v>
      </c>
      <c r="E18" s="20">
        <f t="shared" si="6"/>
        <v>1450000</v>
      </c>
      <c r="F18" s="17">
        <f t="shared" si="7"/>
        <v>150000</v>
      </c>
      <c r="G18" s="21">
        <f t="shared" si="3"/>
        <v>3162000</v>
      </c>
      <c r="H18" s="17">
        <f t="shared" si="0"/>
        <v>150000</v>
      </c>
      <c r="I18" s="18">
        <f t="shared" si="4"/>
        <v>4987000</v>
      </c>
      <c r="J18" s="17"/>
      <c r="K18" s="8"/>
    </row>
    <row r="19" spans="1:15" ht="15" thickBot="1" x14ac:dyDescent="0.35">
      <c r="A19" s="17">
        <f t="shared" si="8"/>
        <v>12</v>
      </c>
      <c r="B19" s="17">
        <v>31</v>
      </c>
      <c r="C19" s="8">
        <f t="shared" si="10"/>
        <v>357</v>
      </c>
      <c r="D19" s="17">
        <f t="shared" si="12"/>
        <v>124000</v>
      </c>
      <c r="E19" s="20">
        <f t="shared" si="6"/>
        <v>1574000</v>
      </c>
      <c r="F19" s="17">
        <f t="shared" si="7"/>
        <v>155000</v>
      </c>
      <c r="G19" s="21">
        <f t="shared" si="3"/>
        <v>3317000</v>
      </c>
      <c r="H19" s="17">
        <f t="shared" si="0"/>
        <v>155000</v>
      </c>
      <c r="I19" s="18">
        <f t="shared" si="4"/>
        <v>5142000</v>
      </c>
      <c r="J19" s="17"/>
      <c r="K19" s="8"/>
      <c r="O19">
        <f>G17-G6</f>
        <v>1090000</v>
      </c>
    </row>
    <row r="20" spans="1:15" ht="15" thickBot="1" x14ac:dyDescent="0.35"/>
    <row r="21" spans="1:15" ht="15" thickTop="1" x14ac:dyDescent="0.3">
      <c r="H21" s="4">
        <v>3000</v>
      </c>
    </row>
    <row r="22" spans="1:15" x14ac:dyDescent="0.3">
      <c r="H22" s="5">
        <v>5000</v>
      </c>
    </row>
    <row r="23" spans="1:15" x14ac:dyDescent="0.3">
      <c r="H23" s="5">
        <v>4000</v>
      </c>
    </row>
    <row r="24" spans="1:15" x14ac:dyDescent="0.3">
      <c r="H24" s="2"/>
    </row>
    <row r="25" spans="1:15" ht="15" thickBot="1" x14ac:dyDescent="0.35">
      <c r="H25" s="3"/>
    </row>
    <row r="26" spans="1:15" ht="15" thickTop="1" x14ac:dyDescent="0.3"/>
    <row r="33" spans="12:13" ht="4.95" customHeight="1" thickBot="1" x14ac:dyDescent="0.35"/>
    <row r="34" spans="12:13" ht="15" thickTop="1" x14ac:dyDescent="0.3">
      <c r="L34" s="6">
        <v>290</v>
      </c>
      <c r="M34" s="7">
        <f>L34*3000</f>
        <v>870000</v>
      </c>
    </row>
    <row r="35" spans="12:13" x14ac:dyDescent="0.3">
      <c r="L35" s="8">
        <v>263</v>
      </c>
      <c r="M35" s="9">
        <f>L35*$H$23</f>
        <v>1052000</v>
      </c>
    </row>
    <row r="36" spans="12:13" ht="15" thickBot="1" x14ac:dyDescent="0.35">
      <c r="L36" s="10"/>
      <c r="M36" s="11">
        <f>M35+M34</f>
        <v>1922000</v>
      </c>
    </row>
    <row r="37" spans="12:13" ht="15" thickTop="1" x14ac:dyDescent="0.3"/>
  </sheetData>
  <printOptions gridLines="1"/>
  <pageMargins left="0.23622047244094488" right="0.23622047244094488" top="0.39370078740157483" bottom="0.39370078740157483" header="0.31496062992125984" footer="0.31496062992125984"/>
  <pageSetup paperSize="9" orientation="landscape" r:id="rId1"/>
  <ignoredErrors>
    <ignoredError sqref="H3:H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Théo pardoto@orange.fr</dc:creator>
  <cp:lastModifiedBy>Théo pardoto@orange.fr</cp:lastModifiedBy>
  <dcterms:created xsi:type="dcterms:W3CDTF">2024-02-19T17:29:47Z</dcterms:created>
  <dcterms:modified xsi:type="dcterms:W3CDTF">2025-12-21T15:32:04Z</dcterms:modified>
</cp:coreProperties>
</file>